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0" yWindow="0" windowWidth="25596" windowHeight="12504" tabRatio="821"/>
  </bookViews>
  <sheets>
    <sheet name="Overview" sheetId="1" r:id="rId1"/>
    <sheet name="Auditing" sheetId="6" r:id="rId2"/>
    <sheet name="Named References" sheetId="4" r:id="rId3"/>
    <sheet name="Data Tables" sheetId="3" r:id="rId4"/>
    <sheet name="Sematic Formatting" sheetId="5" r:id="rId5"/>
    <sheet name="vLookup" sheetId="2" r:id="rId6"/>
    <sheet name="Block Structuring" sheetId="8" r:id="rId7"/>
    <sheet name="Conditional Formatting" sheetId="7" r:id="rId8"/>
  </sheets>
  <definedNames>
    <definedName name="growth">'Block Structuring'!$G$7</definedName>
    <definedName name="price">'Named References'!#REF!</definedName>
    <definedName name="salary">'Named References'!$C$28</definedName>
    <definedName name="workdays">'Named References'!$C$29</definedName>
    <definedName name="year">'Named References'!#REF!</definedName>
    <definedName name="year1">'Named References'!$C$33:$C$36</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6" i="7" l="1"/>
  <c r="D5" i="7"/>
  <c r="D4" i="7"/>
  <c r="G10" i="8"/>
  <c r="C7" i="8"/>
  <c r="D7" i="5"/>
  <c r="D6" i="5"/>
  <c r="D5" i="5"/>
  <c r="E29" i="4"/>
  <c r="H34" i="4"/>
  <c r="H35" i="4"/>
  <c r="H36" i="4"/>
  <c r="H33" i="4"/>
  <c r="L8" i="3"/>
  <c r="L9" i="3"/>
  <c r="L7" i="3"/>
  <c r="D9" i="3"/>
  <c r="D8" i="3"/>
  <c r="D7" i="3"/>
  <c r="F33" i="4"/>
  <c r="E33" i="4"/>
  <c r="G33" i="4"/>
  <c r="F30" i="4"/>
  <c r="E30" i="4"/>
  <c r="G30" i="4"/>
  <c r="F29" i="4"/>
  <c r="G29" i="4"/>
  <c r="G28" i="4"/>
  <c r="F28" i="4"/>
  <c r="E28" i="4"/>
  <c r="E37" i="2"/>
  <c r="J22" i="2"/>
  <c r="E22" i="2"/>
  <c r="J23" i="2"/>
  <c r="E24" i="2"/>
  <c r="J24" i="2"/>
  <c r="E25" i="2"/>
  <c r="D17" i="2"/>
  <c r="D16" i="2"/>
  <c r="D15" i="2"/>
  <c r="D14" i="2"/>
  <c r="D13" i="2"/>
  <c r="D12" i="2"/>
  <c r="D11" i="2"/>
  <c r="D10" i="2"/>
  <c r="D9" i="2"/>
  <c r="D8" i="2"/>
  <c r="D7" i="2"/>
  <c r="D22" i="2"/>
  <c r="D23" i="2"/>
  <c r="D24" i="2"/>
  <c r="D25" i="2"/>
  <c r="F37" i="2"/>
  <c r="E23" i="2"/>
</calcChain>
</file>

<file path=xl/sharedStrings.xml><?xml version="1.0" encoding="utf-8"?>
<sst xmlns="http://schemas.openxmlformats.org/spreadsheetml/2006/main" count="214" uniqueCount="144">
  <si>
    <t>Improved Data Wrangling and Validation in Excel</t>
  </si>
  <si>
    <t>Nathan Garrett, PhD</t>
  </si>
  <si>
    <t>http://profgarrett.com</t>
  </si>
  <si>
    <t>Presentation material for CAIR 2014</t>
  </si>
  <si>
    <t>Friday 10:00-10:45, Salon D</t>
  </si>
  <si>
    <t>Outcomes</t>
  </si>
  <si>
    <t>Understand likely errors in Excel</t>
  </si>
  <si>
    <t>Apply techniques to clean-up and transform data</t>
  </si>
  <si>
    <t xml:space="preserve">Apply techniques to improve data validation </t>
  </si>
  <si>
    <t>Vlookup in Excel</t>
  </si>
  <si>
    <t>How can vlookup be used to validate and transform data reliably?</t>
  </si>
  <si>
    <t>Code</t>
  </si>
  <si>
    <t>Count</t>
  </si>
  <si>
    <t>ARCH</t>
  </si>
  <si>
    <t>Year</t>
  </si>
  <si>
    <t>BUS</t>
  </si>
  <si>
    <t>BMGT</t>
  </si>
  <si>
    <t>MKT</t>
  </si>
  <si>
    <t>MARKET</t>
  </si>
  <si>
    <t>CleanedCode</t>
  </si>
  <si>
    <t>Architecture</t>
  </si>
  <si>
    <t>Business</t>
  </si>
  <si>
    <t>Marketing</t>
  </si>
  <si>
    <t>Potential Errors</t>
  </si>
  <si>
    <t>Chaining lookups can lead to performance problems.</t>
  </si>
  <si>
    <t>BARCH</t>
  </si>
  <si>
    <t>MARCH</t>
  </si>
  <si>
    <t>AARCH</t>
  </si>
  <si>
    <t>Program</t>
  </si>
  <si>
    <t>College</t>
  </si>
  <si>
    <t>ID</t>
  </si>
  <si>
    <t>School</t>
  </si>
  <si>
    <t>lkProgram (place on a new sheet with the same name)</t>
  </si>
  <si>
    <t>CollegeCode</t>
  </si>
  <si>
    <t>CollegeName</t>
  </si>
  <si>
    <t>lkCollege (place on a new sheet with the same name)</t>
  </si>
  <si>
    <t>Title</t>
  </si>
  <si>
    <t>Masters of Arch</t>
  </si>
  <si>
    <t>Assoc. of Arch</t>
  </si>
  <si>
    <t>Bach. of Arch</t>
  </si>
  <si>
    <t>College Code</t>
  </si>
  <si>
    <t>Name</t>
  </si>
  <si>
    <t>Bob</t>
  </si>
  <si>
    <t>Sarah</t>
  </si>
  <si>
    <t>Tim</t>
  </si>
  <si>
    <t>Mary</t>
  </si>
  <si>
    <t>Prog. Title</t>
  </si>
  <si>
    <t>Raw Data for Students (showing 2-level vlookup)</t>
  </si>
  <si>
    <t>Raw Data for Programs (showing 1-level vlookup)</t>
  </si>
  <si>
    <t>ALWAYS use FALSE for exact lookups.</t>
  </si>
  <si>
    <t>Use Tablenames only.  Range references (A1:B2) can shift, and may lead to incomplete data when you add rows. If you must, use $A:$B pattern.</t>
  </si>
  <si>
    <t>Eg, use VLOOKUP(A28,lkCode,4,FALSE) instead of VLOOKUP(A28,lkCode,4) or =VLOOKUP(A28,lkCode,4,TRUE)</t>
  </si>
  <si>
    <t>Resolve by using copy-by-value for row 3 on.</t>
  </si>
  <si>
    <t xml:space="preserve">  &lt;-- uses vlookup</t>
  </si>
  <si>
    <t xml:space="preserve">  &lt;-- copied as value.</t>
  </si>
  <si>
    <t xml:space="preserve">         To update, just copy down first row of data, and then convert back into raw values.</t>
  </si>
  <si>
    <t>Use Named References</t>
  </si>
  <si>
    <t>Reference options:</t>
  </si>
  <si>
    <t>A1</t>
  </si>
  <si>
    <t>$A$1</t>
  </si>
  <si>
    <t>$a1</t>
  </si>
  <si>
    <t>a$1</t>
  </si>
  <si>
    <t>Single cell, will move as it is copied.</t>
  </si>
  <si>
    <t>Single cell, will NOT move as it is copied.</t>
  </si>
  <si>
    <t>Single cell, will move row as it is copied.</t>
  </si>
  <si>
    <t>Single cell, will move column as it is copied.</t>
  </si>
  <si>
    <t>a1:b2</t>
  </si>
  <si>
    <t>Range from A1 to B2.  Can use $ to fix positions.</t>
  </si>
  <si>
    <t>Range that includes entire column of A to B.</t>
  </si>
  <si>
    <t>A:B</t>
  </si>
  <si>
    <t>1:2</t>
  </si>
  <si>
    <t>Range that includes entire row from 1 to 2.</t>
  </si>
  <si>
    <t>name</t>
  </si>
  <si>
    <t>Must have no spaces or special symbols.</t>
  </si>
  <si>
    <t>Manage thru ribbon FORMULAS-&gt;NAME MANAGER</t>
  </si>
  <si>
    <t>Named cell examples.</t>
  </si>
  <si>
    <t>Salary</t>
  </si>
  <si>
    <t>Working Days</t>
  </si>
  <si>
    <t>Relative Refs.</t>
  </si>
  <si>
    <t>Absolute Refs.</t>
  </si>
  <si>
    <t>Named Refs.</t>
  </si>
  <si>
    <t>Named Range Example</t>
  </si>
  <si>
    <t>Q1</t>
  </si>
  <si>
    <t>Q2</t>
  </si>
  <si>
    <t>Q3</t>
  </si>
  <si>
    <t>Q4</t>
  </si>
  <si>
    <t>Named Range</t>
  </si>
  <si>
    <t>Rel. Range</t>
  </si>
  <si>
    <t>Year1</t>
  </si>
  <si>
    <t>Problems</t>
  </si>
  <si>
    <t>Don't use weird names that are similar to cell references.</t>
  </si>
  <si>
    <t>Delete old names with the name manager (FORMULAS-&gt;NAME MANAGER)</t>
  </si>
  <si>
    <t>Data Tables</t>
  </si>
  <si>
    <t>Advantages:</t>
  </si>
  <si>
    <t>No missed sorts/filters</t>
  </si>
  <si>
    <t>Autofill past empty cells</t>
  </si>
  <si>
    <t>Named table</t>
  </si>
  <si>
    <t>Named columns</t>
  </si>
  <si>
    <t>Students</t>
  </si>
  <si>
    <t>Adds</t>
  </si>
  <si>
    <t>Result</t>
  </si>
  <si>
    <t>School Table</t>
  </si>
  <si>
    <t>Auto-expansion when adding column/row</t>
  </si>
  <si>
    <t>Fashion</t>
  </si>
  <si>
    <t>Animation</t>
  </si>
  <si>
    <t>Always select the range first, or the table will automatically fill down to the end of your sheet and make the file huge</t>
  </si>
  <si>
    <t>Highlight column/row</t>
  </si>
  <si>
    <t>Semantic Fonts</t>
  </si>
  <si>
    <t>Abstract</t>
  </si>
  <si>
    <t>Are your Excel spreadsheets error-free? This presentation is intended to help you use automated processes to clean up and transform data in Excel.  The overall approache combines vLookup, conditional formatting, named cells and ranges, formatting for meaning, and spatial layout.  The resulting approach reduces errors, increases auditability, and speeds up repetitive tasks. Virtually all Excel audits find errors; this presentation is designed to increase your confidence in data wrangling tasks.</t>
  </si>
  <si>
    <t>Errors and Auditing in Excel</t>
  </si>
  <si>
    <t>Error rates:</t>
  </si>
  <si>
    <t>Panko's work shows that virtually all Excel files have errors.</t>
  </si>
  <si>
    <t>Ex: Austerity range error reverses sign.</t>
  </si>
  <si>
    <t>Expertise doesn't help.</t>
  </si>
  <si>
    <t>Audit Approaches:</t>
  </si>
  <si>
    <t>Cell-by-cell inspection (40-60%)</t>
  </si>
  <si>
    <t>Multiple-person cell-by-cell inspection (&lt;=80%)</t>
  </si>
  <si>
    <t>Sheet reference.</t>
  </si>
  <si>
    <t>=SheetName!A1</t>
  </si>
  <si>
    <t>Sheet range reference</t>
  </si>
  <si>
    <t>Array range reference</t>
  </si>
  <si>
    <t>&lt;insert magic&gt;</t>
  </si>
  <si>
    <t>Use a name to refer to a cell, a range, or a cell in a range.</t>
  </si>
  <si>
    <t>Cell in named range.</t>
  </si>
  <si>
    <t>[@fieldname]</t>
  </si>
  <si>
    <t>Fieldname in a data table.</t>
  </si>
  <si>
    <t>Force cell reference (a1) format by manually typing, as clicking will automatically choose [@fieldname]</t>
  </si>
  <si>
    <t>Coding:</t>
  </si>
  <si>
    <t>Formuals</t>
  </si>
  <si>
    <t>Vlookup</t>
  </si>
  <si>
    <t>input field</t>
  </si>
  <si>
    <t>Source information (or not very important column)</t>
  </si>
  <si>
    <t>Sum row</t>
  </si>
  <si>
    <t>Weird field (as in copy+paste special)</t>
  </si>
  <si>
    <t>Block Structuring</t>
  </si>
  <si>
    <t>Top-&gt;bottom, and left-&gt;right</t>
  </si>
  <si>
    <t>Example:</t>
  </si>
  <si>
    <t>Fixed Example:</t>
  </si>
  <si>
    <t>2015 Projections</t>
  </si>
  <si>
    <t>2014 Actual</t>
  </si>
  <si>
    <t>Growth Rate</t>
  </si>
  <si>
    <t>Conditional Formatting for Data Validation</t>
  </si>
  <si>
    <t>Screencast of presentation available on http://profgarrett.com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</si>
</sst>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12"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FF0000"/>
      <name val="Calibri"/>
      <family val="2"/>
      <scheme val="minor"/>
    </font>
    <font>
      <i/>
      <sz val="11"/>
      <color theme="2" tint="-0.499984740745262"/>
      <name val="Calibri"/>
      <family val="2"/>
      <scheme val="minor"/>
    </font>
    <font>
      <sz val="11"/>
      <name val="Calibri"/>
      <family val="2"/>
      <scheme val="minor"/>
    </font>
    <font>
      <sz val="11"/>
      <color theme="0" tint="-0.499984740745262"/>
      <name val="Calibri"/>
      <family val="2"/>
      <scheme val="minor"/>
    </font>
    <font>
      <sz val="16"/>
      <color rgb="FFFF00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59999389629810485"/>
        <bgColor indexed="64"/>
      </patternFill>
    </fill>
  </fills>
  <borders count="5">
    <border>
      <left/>
      <right/>
      <top/>
      <bottom/>
      <diagonal/>
    </border>
    <border>
      <left/>
      <right/>
      <top/>
      <bottom style="thick">
        <color theme="4"/>
      </bottom>
      <diagonal/>
    </border>
    <border>
      <left/>
      <right/>
      <top/>
      <bottom style="thick">
        <color theme="4" tint="0.499984740745262"/>
      </bottom>
      <diagonal/>
    </border>
    <border>
      <left/>
      <right/>
      <top style="thin">
        <color auto="1"/>
      </top>
      <bottom style="double">
        <color auto="1"/>
      </bottom>
      <diagonal/>
    </border>
    <border>
      <left style="medium">
        <color auto="1"/>
      </left>
      <right style="medium">
        <color auto="1"/>
      </right>
      <top style="medium">
        <color auto="1"/>
      </top>
      <bottom style="medium">
        <color auto="1"/>
      </bottom>
      <diagonal/>
    </border>
  </borders>
  <cellStyleXfs count="6">
    <xf numFmtId="0" fontId="0" fillId="0" borderId="0"/>
    <xf numFmtId="44"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8" fillId="0" borderId="0" applyNumberFormat="0" applyFill="0" applyBorder="0" applyAlignment="0" applyProtection="0"/>
    <xf numFmtId="0" fontId="6" fillId="0" borderId="0" applyNumberFormat="0" applyFill="0" applyBorder="0" applyAlignment="0" applyProtection="0"/>
  </cellStyleXfs>
  <cellXfs count="27">
    <xf numFmtId="0" fontId="0" fillId="0" borderId="0" xfId="0"/>
    <xf numFmtId="0" fontId="6" fillId="0" borderId="0" xfId="5"/>
    <xf numFmtId="0" fontId="2" fillId="0" borderId="1" xfId="2"/>
    <xf numFmtId="0" fontId="4" fillId="0" borderId="0" xfId="0" applyFont="1"/>
    <xf numFmtId="0" fontId="7" fillId="0" borderId="0" xfId="0" applyFont="1"/>
    <xf numFmtId="0" fontId="0" fillId="2" borderId="0" xfId="0" applyFill="1"/>
    <xf numFmtId="0" fontId="0" fillId="3" borderId="0" xfId="0" applyFill="1"/>
    <xf numFmtId="0" fontId="0" fillId="4" borderId="0" xfId="0" applyFill="1"/>
    <xf numFmtId="0" fontId="4" fillId="2" borderId="0" xfId="0" applyFont="1" applyFill="1"/>
    <xf numFmtId="0" fontId="3" fillId="0" borderId="2" xfId="3"/>
    <xf numFmtId="0" fontId="8" fillId="0" borderId="0" xfId="4"/>
    <xf numFmtId="0" fontId="0" fillId="0" borderId="0" xfId="0" quotePrefix="1"/>
    <xf numFmtId="164" fontId="0" fillId="0" borderId="0" xfId="1" applyNumberFormat="1" applyFont="1"/>
    <xf numFmtId="44" fontId="0" fillId="0" borderId="3" xfId="1" applyFont="1" applyBorder="1"/>
    <xf numFmtId="1" fontId="0" fillId="0" borderId="0" xfId="0" applyNumberFormat="1"/>
    <xf numFmtId="0" fontId="5" fillId="0" borderId="0" xfId="0" applyFont="1"/>
    <xf numFmtId="0" fontId="0" fillId="0" borderId="0" xfId="0" applyNumberFormat="1"/>
    <xf numFmtId="0" fontId="0" fillId="2" borderId="0" xfId="0" applyNumberFormat="1" applyFill="1"/>
    <xf numFmtId="0" fontId="0" fillId="5" borderId="0" xfId="0" applyFill="1"/>
    <xf numFmtId="0" fontId="0" fillId="0" borderId="4" xfId="0" applyBorder="1"/>
    <xf numFmtId="0" fontId="9" fillId="0" borderId="0" xfId="0" applyFont="1"/>
    <xf numFmtId="0" fontId="10" fillId="0" borderId="0" xfId="0" applyFont="1"/>
    <xf numFmtId="0" fontId="0" fillId="0" borderId="3" xfId="0" applyBorder="1"/>
    <xf numFmtId="9" fontId="0" fillId="0" borderId="0" xfId="0" applyNumberFormat="1"/>
    <xf numFmtId="9" fontId="0" fillId="0" borderId="4" xfId="0" applyNumberFormat="1" applyBorder="1"/>
    <xf numFmtId="0" fontId="11" fillId="0" borderId="0" xfId="0" applyFont="1"/>
    <xf numFmtId="0" fontId="0" fillId="0" borderId="0" xfId="0" applyAlignment="1">
      <alignment horizontal="left" vertical="top" wrapText="1"/>
    </xf>
  </cellXfs>
  <cellStyles count="6">
    <cellStyle name="Currency" xfId="1" builtinId="4"/>
    <cellStyle name="Explanatory Text" xfId="4" builtinId="53" customBuiltin="1"/>
    <cellStyle name="Heading 1" xfId="2" builtinId="16"/>
    <cellStyle name="Heading 2" xfId="3" builtinId="17"/>
    <cellStyle name="Hyperlink" xfId="5" builtinId="8"/>
    <cellStyle name="Normal" xfId="0" builtinId="0"/>
  </cellStyles>
  <dxfs count="11">
    <dxf>
      <numFmt numFmtId="0" formatCode="General"/>
    </dxf>
    <dxf>
      <font>
        <strike val="0"/>
        <outline val="0"/>
        <shadow val="0"/>
        <u val="none"/>
        <vertAlign val="baseline"/>
        <sz val="11"/>
        <color auto="1"/>
        <name val="Calibri"/>
        <scheme val="minor"/>
      </font>
    </dxf>
    <dxf>
      <font>
        <color rgb="FF9C0006"/>
      </font>
    </dxf>
    <dxf>
      <numFmt numFmtId="0" formatCode="General"/>
      <fill>
        <patternFill patternType="solid">
          <fgColor indexed="64"/>
          <bgColor theme="4" tint="0.79998168889431442"/>
        </patternFill>
      </fill>
    </dxf>
    <dxf>
      <numFmt numFmtId="0" formatCode="General"/>
      <fill>
        <patternFill patternType="solid">
          <fgColor indexed="64"/>
          <bgColor theme="4" tint="0.79998168889431442"/>
        </patternFill>
      </fill>
    </dxf>
    <dxf>
      <numFmt numFmtId="0" formatCode="General"/>
      <fill>
        <patternFill patternType="solid">
          <fgColor indexed="64"/>
          <bgColor theme="8" tint="0.79998168889431442"/>
        </patternFill>
      </fill>
    </dxf>
    <dxf>
      <numFmt numFmtId="0" formatCode="General"/>
      <fill>
        <patternFill patternType="solid">
          <fgColor indexed="64"/>
          <bgColor theme="4" tint="0.79998168889431442"/>
        </patternFill>
      </fill>
    </dxf>
    <dxf>
      <numFmt numFmtId="0" formatCode="General"/>
      <fill>
        <patternFill patternType="solid">
          <fgColor indexed="64"/>
          <bgColor theme="4" tint="0.79998168889431442"/>
        </patternFill>
      </fill>
    </dxf>
    <dxf>
      <numFmt numFmtId="0" formatCode="General"/>
      <fill>
        <patternFill patternType="solid">
          <fgColor indexed="64"/>
          <bgColor theme="4" tint="0.79998168889431442"/>
        </patternFill>
      </fill>
    </dxf>
    <dxf>
      <numFmt numFmtId="0" formatCode="General"/>
      <fill>
        <patternFill patternType="solid">
          <fgColor indexed="64"/>
          <bgColor theme="4" tint="0.79998168889431442"/>
        </patternFill>
      </fil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'Data Tables'!$J$6</c:f>
              <c:strCache>
                <c:ptCount val="1"/>
                <c:pt idx="0">
                  <c:v>Students</c:v>
                </c:pt>
              </c:strCache>
            </c:strRef>
          </c:tx>
          <c:spPr>
            <a:solidFill>
              <a:schemeClr val="accent1"/>
            </a:solidFill>
            <a:ln>
              <a:noFill/>
            </a:ln>
            <a:effectLst/>
          </c:spPr>
          <c:invertIfNegative val="0"/>
          <c:cat>
            <c:strRef>
              <c:f>'Data Tables'!$I$7:$I$9</c:f>
              <c:strCache>
                <c:ptCount val="3"/>
                <c:pt idx="0">
                  <c:v>Architecture</c:v>
                </c:pt>
                <c:pt idx="1">
                  <c:v>Fashion</c:v>
                </c:pt>
                <c:pt idx="2">
                  <c:v>Animation</c:v>
                </c:pt>
              </c:strCache>
            </c:strRef>
          </c:cat>
          <c:val>
            <c:numRef>
              <c:f>'Data Tables'!$J$7:$J$9</c:f>
              <c:numCache>
                <c:formatCode>General</c:formatCode>
                <c:ptCount val="3"/>
                <c:pt idx="0">
                  <c:v>100</c:v>
                </c:pt>
                <c:pt idx="1">
                  <c:v>20</c:v>
                </c:pt>
                <c:pt idx="2">
                  <c:v>120</c:v>
                </c:pt>
              </c:numCache>
            </c:numRef>
          </c:val>
        </c:ser>
        <c:ser>
          <c:idx val="1"/>
          <c:order val="1"/>
          <c:tx>
            <c:strRef>
              <c:f>'Data Tables'!$K$6</c:f>
              <c:strCache>
                <c:ptCount val="1"/>
                <c:pt idx="0">
                  <c:v>Adds</c:v>
                </c:pt>
              </c:strCache>
            </c:strRef>
          </c:tx>
          <c:spPr>
            <a:solidFill>
              <a:schemeClr val="accent2"/>
            </a:solidFill>
            <a:ln>
              <a:noFill/>
            </a:ln>
            <a:effectLst/>
          </c:spPr>
          <c:invertIfNegative val="0"/>
          <c:cat>
            <c:strRef>
              <c:f>'Data Tables'!$I$7:$I$9</c:f>
              <c:strCache>
                <c:ptCount val="3"/>
                <c:pt idx="0">
                  <c:v>Architecture</c:v>
                </c:pt>
                <c:pt idx="1">
                  <c:v>Fashion</c:v>
                </c:pt>
                <c:pt idx="2">
                  <c:v>Animation</c:v>
                </c:pt>
              </c:strCache>
            </c:strRef>
          </c:cat>
          <c:val>
            <c:numRef>
              <c:f>'Data Tables'!$K$7:$K$9</c:f>
              <c:numCache>
                <c:formatCode>General</c:formatCode>
                <c:ptCount val="3"/>
                <c:pt idx="0">
                  <c:v>0</c:v>
                </c:pt>
              </c:numCache>
            </c:numRef>
          </c:val>
        </c:ser>
        <c:ser>
          <c:idx val="2"/>
          <c:order val="2"/>
          <c:tx>
            <c:strRef>
              <c:f>'Data Tables'!$L$6</c:f>
              <c:strCache>
                <c:ptCount val="1"/>
                <c:pt idx="0">
                  <c:v>Result</c:v>
                </c:pt>
              </c:strCache>
            </c:strRef>
          </c:tx>
          <c:spPr>
            <a:solidFill>
              <a:schemeClr val="accent3"/>
            </a:solidFill>
            <a:ln>
              <a:noFill/>
            </a:ln>
            <a:effectLst/>
          </c:spPr>
          <c:invertIfNegative val="0"/>
          <c:cat>
            <c:strRef>
              <c:f>'Data Tables'!$I$7:$I$9</c:f>
              <c:strCache>
                <c:ptCount val="3"/>
                <c:pt idx="0">
                  <c:v>Architecture</c:v>
                </c:pt>
                <c:pt idx="1">
                  <c:v>Fashion</c:v>
                </c:pt>
                <c:pt idx="2">
                  <c:v>Animation</c:v>
                </c:pt>
              </c:strCache>
            </c:strRef>
          </c:cat>
          <c:val>
            <c:numRef>
              <c:f>'Data Tables'!$L$7:$L$9</c:f>
              <c:numCache>
                <c:formatCode>General</c:formatCode>
                <c:ptCount val="3"/>
                <c:pt idx="0">
                  <c:v>100</c:v>
                </c:pt>
                <c:pt idx="1">
                  <c:v>20</c:v>
                </c:pt>
                <c:pt idx="2">
                  <c:v>120</c:v>
                </c:pt>
              </c:numCache>
            </c:numRef>
          </c:val>
        </c:ser>
        <c:dLbls>
          <c:showLegendKey val="0"/>
          <c:showVal val="0"/>
          <c:showCatName val="0"/>
          <c:showSerName val="0"/>
          <c:showPercent val="0"/>
          <c:showBubbleSize val="0"/>
        </c:dLbls>
        <c:gapWidth val="219"/>
        <c:overlap val="-27"/>
        <c:axId val="40025472"/>
        <c:axId val="68437120"/>
      </c:barChart>
      <c:catAx>
        <c:axId val="40025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437120"/>
        <c:crosses val="autoZero"/>
        <c:auto val="1"/>
        <c:lblAlgn val="ctr"/>
        <c:lblOffset val="100"/>
        <c:noMultiLvlLbl val="0"/>
      </c:catAx>
      <c:valAx>
        <c:axId val="68437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25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'Data Tables'!$B$6</c:f>
              <c:strCache>
                <c:ptCount val="1"/>
                <c:pt idx="0">
                  <c:v>Students</c:v>
                </c:pt>
              </c:strCache>
            </c:strRef>
          </c:tx>
          <c:spPr>
            <a:solidFill>
              <a:schemeClr val="accent1"/>
            </a:solidFill>
            <a:ln>
              <a:noFill/>
            </a:ln>
            <a:effectLst/>
          </c:spPr>
          <c:invertIfNegative val="0"/>
          <c:cat>
            <c:strRef>
              <c:f>'Data Tables'!$A$7:$A$9</c:f>
              <c:strCache>
                <c:ptCount val="3"/>
                <c:pt idx="0">
                  <c:v>Architecture</c:v>
                </c:pt>
                <c:pt idx="1">
                  <c:v>Fashion</c:v>
                </c:pt>
                <c:pt idx="2">
                  <c:v>Animation</c:v>
                </c:pt>
              </c:strCache>
            </c:strRef>
          </c:cat>
          <c:val>
            <c:numRef>
              <c:f>'Data Tables'!$B$7:$B$9</c:f>
              <c:numCache>
                <c:formatCode>General</c:formatCode>
                <c:ptCount val="3"/>
                <c:pt idx="0">
                  <c:v>100</c:v>
                </c:pt>
                <c:pt idx="1">
                  <c:v>20</c:v>
                </c:pt>
                <c:pt idx="2">
                  <c:v>120</c:v>
                </c:pt>
              </c:numCache>
            </c:numRef>
          </c:val>
        </c:ser>
        <c:ser>
          <c:idx val="1"/>
          <c:order val="1"/>
          <c:tx>
            <c:strRef>
              <c:f>'Data Tables'!$C$6</c:f>
              <c:strCache>
                <c:ptCount val="1"/>
                <c:pt idx="0">
                  <c:v>Adds</c:v>
                </c:pt>
              </c:strCache>
            </c:strRef>
          </c:tx>
          <c:spPr>
            <a:solidFill>
              <a:schemeClr val="accent2"/>
            </a:solidFill>
            <a:ln>
              <a:noFill/>
            </a:ln>
            <a:effectLst/>
          </c:spPr>
          <c:invertIfNegative val="0"/>
          <c:cat>
            <c:strRef>
              <c:f>'Data Tables'!$A$7:$A$9</c:f>
              <c:strCache>
                <c:ptCount val="3"/>
                <c:pt idx="0">
                  <c:v>Architecture</c:v>
                </c:pt>
                <c:pt idx="1">
                  <c:v>Fashion</c:v>
                </c:pt>
                <c:pt idx="2">
                  <c:v>Animation</c:v>
                </c:pt>
              </c:strCache>
            </c:strRef>
          </c:cat>
          <c:val>
            <c:numRef>
              <c:f>'Data Tables'!$C$7:$C$9</c:f>
              <c:numCache>
                <c:formatCode>General</c:formatCode>
                <c:ptCount val="3"/>
                <c:pt idx="0">
                  <c:v>0</c:v>
                </c:pt>
                <c:pt idx="2">
                  <c:v>0</c:v>
                </c:pt>
              </c:numCache>
            </c:numRef>
          </c:val>
        </c:ser>
        <c:ser>
          <c:idx val="2"/>
          <c:order val="2"/>
          <c:tx>
            <c:strRef>
              <c:f>'Data Tables'!$D$6</c:f>
              <c:strCache>
                <c:ptCount val="1"/>
                <c:pt idx="0">
                  <c:v>Result</c:v>
                </c:pt>
              </c:strCache>
            </c:strRef>
          </c:tx>
          <c:spPr>
            <a:solidFill>
              <a:schemeClr val="accent3"/>
            </a:solidFill>
            <a:ln>
              <a:noFill/>
            </a:ln>
            <a:effectLst/>
          </c:spPr>
          <c:invertIfNegative val="0"/>
          <c:cat>
            <c:strRef>
              <c:f>'Data Tables'!$A$7:$A$9</c:f>
              <c:strCache>
                <c:ptCount val="3"/>
                <c:pt idx="0">
                  <c:v>Architecture</c:v>
                </c:pt>
                <c:pt idx="1">
                  <c:v>Fashion</c:v>
                </c:pt>
                <c:pt idx="2">
                  <c:v>Animation</c:v>
                </c:pt>
              </c:strCache>
            </c:strRef>
          </c:cat>
          <c:val>
            <c:numRef>
              <c:f>'Data Tables'!$D$7:$D$9</c:f>
              <c:numCache>
                <c:formatCode>General</c:formatCode>
                <c:ptCount val="3"/>
                <c:pt idx="0">
                  <c:v>100</c:v>
                </c:pt>
                <c:pt idx="1">
                  <c:v>20</c:v>
                </c:pt>
                <c:pt idx="2">
                  <c:v>120</c:v>
                </c:pt>
              </c:numCache>
            </c:numRef>
          </c:val>
        </c:ser>
        <c:dLbls>
          <c:showLegendKey val="0"/>
          <c:showVal val="0"/>
          <c:showCatName val="0"/>
          <c:showSerName val="0"/>
          <c:showPercent val="0"/>
          <c:showBubbleSize val="0"/>
        </c:dLbls>
        <c:gapWidth val="219"/>
        <c:overlap val="-27"/>
        <c:axId val="68463232"/>
        <c:axId val="68469120"/>
      </c:barChart>
      <c:catAx>
        <c:axId val="68463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469120"/>
        <c:crosses val="autoZero"/>
        <c:auto val="1"/>
        <c:lblAlgn val="ctr"/>
        <c:lblOffset val="100"/>
        <c:noMultiLvlLbl val="0"/>
      </c:catAx>
      <c:valAx>
        <c:axId val="68469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463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152401</xdr:colOff>
      <xdr:row>4</xdr:row>
      <xdr:rowOff>214312</xdr:rowOff>
    </xdr:from>
    <xdr:to>
      <xdr:col>14</xdr:col>
      <xdr:colOff>552451</xdr:colOff>
      <xdr:row>14</xdr:row>
      <xdr:rowOff>147637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438151</xdr:colOff>
      <xdr:row>4</xdr:row>
      <xdr:rowOff>166687</xdr:rowOff>
    </xdr:from>
    <xdr:to>
      <xdr:col>7</xdr:col>
      <xdr:colOff>361951</xdr:colOff>
      <xdr:row>14</xdr:row>
      <xdr:rowOff>119062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6" name="tSchool" displayName="tSchool" ref="A6:D9" totalsRowShown="0">
  <autoFilter ref="A6:D9"/>
  <tableColumns count="4">
    <tableColumn id="2" name="School"/>
    <tableColumn id="3" name="Students"/>
    <tableColumn id="4" name="Adds"/>
    <tableColumn id="5" name="Result" dataDxfId="10">
      <calculatedColumnFormula>tSchool[[#This Row],[Students]]+tSchool[[#This Row],[Adds]]</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7" name="tSchool8" displayName="tSchool8" ref="A4:D7" totalsRowShown="0">
  <autoFilter ref="A4:D7"/>
  <tableColumns count="4">
    <tableColumn id="2" name="School"/>
    <tableColumn id="3" name="Students"/>
    <tableColumn id="4" name="Adds"/>
    <tableColumn id="5" name="Result" dataDxfId="9">
      <calculatedColumnFormula>tSchool8[[#This Row],[Students]]+tSchool8[[#This Row],[Adds]]</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1" name="Table1" displayName="Table1" ref="A21:E25" totalsRowShown="0">
  <autoFilter ref="A21:E25"/>
  <tableColumns count="5">
    <tableColumn id="1" name="Program"/>
    <tableColumn id="2" name="ID"/>
    <tableColumn id="3" name="Name"/>
    <tableColumn id="4" name="Prog. Title" dataDxfId="8">
      <calculatedColumnFormula>VLOOKUP(A22,lkCode[],2,FALSE)</calculatedColumnFormula>
    </tableColumn>
    <tableColumn id="5" name="College" dataDxfId="7">
      <calculatedColumnFormula>VLOOKUP(A22,lkCode[],4,FALSE)</calculatedColumnFormula>
    </tableColumn>
  </tableColumns>
  <tableStyleInfo name="TableStyleLight8" showFirstColumn="0" showLastColumn="0" showRowStripes="1" showColumnStripes="0"/>
</table>
</file>

<file path=xl/tables/table4.xml><?xml version="1.0" encoding="utf-8"?>
<table xmlns="http://schemas.openxmlformats.org/spreadsheetml/2006/main" id="2" name="lkCode" displayName="lkCode" ref="G21:J24" totalsRowShown="0">
  <autoFilter ref="G21:J24"/>
  <tableColumns count="4">
    <tableColumn id="1" name="Program"/>
    <tableColumn id="4" name="Title"/>
    <tableColumn id="2" name="CollegeCode"/>
    <tableColumn id="3" name="CollegeName" dataDxfId="6">
      <calculatedColumnFormula>VLOOKUP(lkCode[[#This Row],[CollegeCode]], lkCollege[],2,FALSE)</calculatedColumnFormula>
    </tableColumn>
  </tableColumns>
  <tableStyleInfo name="TableStyleLight5" showFirstColumn="0" showLastColumn="0" showRowStripes="1" showColumnStripes="0"/>
</table>
</file>

<file path=xl/tables/table5.xml><?xml version="1.0" encoding="utf-8"?>
<table xmlns="http://schemas.openxmlformats.org/spreadsheetml/2006/main" id="3" name="Table14" displayName="Table14" ref="A6:D17" totalsRowShown="0">
  <autoFilter ref="A6:D17"/>
  <tableColumns count="4">
    <tableColumn id="1" name="Code"/>
    <tableColumn id="2" name="Count"/>
    <tableColumn id="3" name="Year"/>
    <tableColumn id="4" name="CleanedCode" dataDxfId="5">
      <calculatedColumnFormula>VLOOKUP(A7,lkCollege[],2,FALSE)</calculatedColumnFormula>
    </tableColumn>
  </tableColumns>
  <tableStyleInfo name="TableStyleLight8" showFirstColumn="0" showLastColumn="0" showRowStripes="1" showColumnStripes="0"/>
</table>
</file>

<file path=xl/tables/table6.xml><?xml version="1.0" encoding="utf-8"?>
<table xmlns="http://schemas.openxmlformats.org/spreadsheetml/2006/main" id="4" name="lkCollege" displayName="lkCollege" ref="G6:H11" totalsRowShown="0">
  <autoFilter ref="G6:H11"/>
  <tableColumns count="2">
    <tableColumn id="1" name="College Code"/>
    <tableColumn id="2" name="Title"/>
  </tableColumns>
  <tableStyleInfo name="TableStyleLight5" showFirstColumn="0" showLastColumn="0" showRowStripes="1" showColumnStripes="0"/>
</table>
</file>

<file path=xl/tables/table7.xml><?xml version="1.0" encoding="utf-8"?>
<table xmlns="http://schemas.openxmlformats.org/spreadsheetml/2006/main" id="5" name="Table16" displayName="Table16" ref="B36:F40" totalsRowShown="0">
  <autoFilter ref="B36:F40"/>
  <tableColumns count="5">
    <tableColumn id="1" name="Program"/>
    <tableColumn id="2" name="ID"/>
    <tableColumn id="3" name="Name"/>
    <tableColumn id="4" name="Prog. Title" dataDxfId="4">
      <calculatedColumnFormula>VLOOKUP(B37,lkCode[],2,FALSE)</calculatedColumnFormula>
    </tableColumn>
    <tableColumn id="5" name="College" dataDxfId="3">
      <calculatedColumnFormula>VLOOKUP(B37,lkCode[],4,FALSE)</calculatedColumnFormula>
    </tableColumn>
  </tableColumns>
  <tableStyleInfo name="TableStyleLight8" showFirstColumn="0" showLastColumn="0" showRowStripes="1" showColumnStripes="0"/>
</table>
</file>

<file path=xl/tables/table8.xml><?xml version="1.0" encoding="utf-8"?>
<table xmlns="http://schemas.openxmlformats.org/spreadsheetml/2006/main" id="8" name="tSchool9" displayName="tSchool9" ref="A3:D6" totalsRowShown="0" headerRowDxfId="1">
  <autoFilter ref="A3:D6"/>
  <tableColumns count="4">
    <tableColumn id="2" name="School"/>
    <tableColumn id="3" name="Students"/>
    <tableColumn id="4" name="Adds"/>
    <tableColumn id="5" name="Result" dataDxfId="0">
      <calculatedColumnFormula>tSchool9[[#This Row],[Students]]+tSchool9[[#This Row],[Adds]]</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profgarrett.com/"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 Id="rId5" Type="http://schemas.openxmlformats.org/officeDocument/2006/relationships/table" Target="../tables/table7.xml"/><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abSelected="1" zoomScale="125" zoomScaleNormal="125" zoomScalePageLayoutView="125" workbookViewId="0"/>
  </sheetViews>
  <sheetFormatPr defaultColWidth="8.77734375" defaultRowHeight="14.4" x14ac:dyDescent="0.3"/>
  <cols>
    <col min="2" max="2" width="41" customWidth="1"/>
  </cols>
  <sheetData>
    <row r="1" spans="1:2" ht="14.25" x14ac:dyDescent="0.45">
      <c r="A1" t="s">
        <v>0</v>
      </c>
    </row>
    <row r="2" spans="1:2" ht="14.25" x14ac:dyDescent="0.45">
      <c r="A2" t="s">
        <v>1</v>
      </c>
    </row>
    <row r="3" spans="1:2" ht="14.25" x14ac:dyDescent="0.45">
      <c r="A3" s="1" t="s">
        <v>2</v>
      </c>
    </row>
    <row r="5" spans="1:2" ht="14.25" x14ac:dyDescent="0.45">
      <c r="A5" t="s">
        <v>3</v>
      </c>
    </row>
    <row r="6" spans="1:2" ht="14.25" x14ac:dyDescent="0.45">
      <c r="A6" t="s">
        <v>4</v>
      </c>
    </row>
    <row r="8" spans="1:2" ht="21" x14ac:dyDescent="0.65">
      <c r="A8" s="25" t="s">
        <v>143</v>
      </c>
    </row>
    <row r="11" spans="1:2" ht="14.25" x14ac:dyDescent="0.45">
      <c r="A11" t="s">
        <v>5</v>
      </c>
    </row>
    <row r="12" spans="1:2" ht="14.25" x14ac:dyDescent="0.45">
      <c r="B12" t="s">
        <v>6</v>
      </c>
    </row>
    <row r="13" spans="1:2" ht="14.25" x14ac:dyDescent="0.45">
      <c r="B13" t="s">
        <v>7</v>
      </c>
    </row>
    <row r="14" spans="1:2" ht="14.25" x14ac:dyDescent="0.45">
      <c r="B14" t="s">
        <v>8</v>
      </c>
    </row>
    <row r="16" spans="1:2" ht="14.25" x14ac:dyDescent="0.45">
      <c r="A16" t="s">
        <v>108</v>
      </c>
    </row>
    <row r="17" spans="2:5" ht="104.7" customHeight="1" x14ac:dyDescent="0.45">
      <c r="B17" s="26" t="s">
        <v>109</v>
      </c>
      <c r="C17" s="26"/>
      <c r="D17" s="26"/>
      <c r="E17" s="26"/>
    </row>
  </sheetData>
  <mergeCells count="1">
    <mergeCell ref="B17:E17"/>
  </mergeCells>
  <hyperlinks>
    <hyperlink ref="A3" r:id="rId1"/>
  </hyperlinks>
  <pageMargins left="0.7" right="0.7" top="0.75" bottom="0.75" header="0.3" footer="0.3"/>
  <pageSetup orientation="portrait"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14" sqref="A14"/>
    </sheetView>
  </sheetViews>
  <sheetFormatPr defaultColWidth="8.77734375" defaultRowHeight="14.4" x14ac:dyDescent="0.3"/>
  <sheetData>
    <row r="1" spans="1:2" ht="19.95" thickBot="1" x14ac:dyDescent="0.65">
      <c r="A1" s="2" t="s">
        <v>110</v>
      </c>
    </row>
    <row r="2" spans="1:2" ht="14.7" thickTop="1" x14ac:dyDescent="0.45"/>
    <row r="4" spans="1:2" ht="14.25" x14ac:dyDescent="0.45">
      <c r="A4" s="15" t="s">
        <v>111</v>
      </c>
    </row>
    <row r="5" spans="1:2" ht="14.25" x14ac:dyDescent="0.45">
      <c r="B5" t="s">
        <v>112</v>
      </c>
    </row>
    <row r="6" spans="1:2" ht="14.25" x14ac:dyDescent="0.45">
      <c r="B6" t="s">
        <v>113</v>
      </c>
    </row>
    <row r="8" spans="1:2" ht="14.25" x14ac:dyDescent="0.45">
      <c r="B8" t="s">
        <v>114</v>
      </c>
    </row>
    <row r="10" spans="1:2" ht="14.25" x14ac:dyDescent="0.45">
      <c r="A10" s="15" t="s">
        <v>115</v>
      </c>
    </row>
    <row r="11" spans="1:2" ht="14.25" x14ac:dyDescent="0.45">
      <c r="B11" t="s">
        <v>116</v>
      </c>
    </row>
    <row r="12" spans="1:2" ht="14.25" x14ac:dyDescent="0.45">
      <c r="B12" t="s">
        <v>117</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opLeftCell="A4" workbookViewId="0">
      <selection activeCell="B22" sqref="B22"/>
    </sheetView>
  </sheetViews>
  <sheetFormatPr defaultColWidth="8.77734375" defaultRowHeight="14.4" x14ac:dyDescent="0.3"/>
  <cols>
    <col min="1" max="1" width="8.6640625" customWidth="1"/>
    <col min="2" max="2" width="13.33203125" customWidth="1"/>
    <col min="3" max="3" width="11.6640625" bestFit="1" customWidth="1"/>
    <col min="5" max="7" width="14.44140625" customWidth="1"/>
  </cols>
  <sheetData>
    <row r="1" spans="1:3" ht="19.95" thickBot="1" x14ac:dyDescent="0.65">
      <c r="A1" s="2" t="s">
        <v>56</v>
      </c>
    </row>
    <row r="2" spans="1:3" ht="14.7" thickTop="1" x14ac:dyDescent="0.45"/>
    <row r="5" spans="1:3" ht="14.25" x14ac:dyDescent="0.45">
      <c r="A5" s="15" t="s">
        <v>57</v>
      </c>
    </row>
    <row r="6" spans="1:3" ht="14.25" x14ac:dyDescent="0.45">
      <c r="B6" t="s">
        <v>58</v>
      </c>
      <c r="C6" t="s">
        <v>62</v>
      </c>
    </row>
    <row r="7" spans="1:3" ht="14.25" x14ac:dyDescent="0.45">
      <c r="B7" t="s">
        <v>59</v>
      </c>
      <c r="C7" t="s">
        <v>63</v>
      </c>
    </row>
    <row r="8" spans="1:3" ht="14.25" x14ac:dyDescent="0.45">
      <c r="B8" t="s">
        <v>60</v>
      </c>
      <c r="C8" t="s">
        <v>64</v>
      </c>
    </row>
    <row r="9" spans="1:3" ht="14.25" x14ac:dyDescent="0.45">
      <c r="B9" t="s">
        <v>61</v>
      </c>
      <c r="C9" t="s">
        <v>65</v>
      </c>
    </row>
    <row r="11" spans="1:3" ht="14.25" x14ac:dyDescent="0.45">
      <c r="B11" t="s">
        <v>66</v>
      </c>
      <c r="C11" t="s">
        <v>67</v>
      </c>
    </row>
    <row r="13" spans="1:3" ht="14.25" x14ac:dyDescent="0.45">
      <c r="B13" t="s">
        <v>69</v>
      </c>
      <c r="C13" t="s">
        <v>68</v>
      </c>
    </row>
    <row r="15" spans="1:3" ht="14.25" x14ac:dyDescent="0.45">
      <c r="B15" s="11" t="s">
        <v>70</v>
      </c>
      <c r="C15" t="s">
        <v>71</v>
      </c>
    </row>
    <row r="17" spans="1:8" ht="14.25" x14ac:dyDescent="0.45">
      <c r="B17" s="11" t="s">
        <v>119</v>
      </c>
      <c r="C17" t="s">
        <v>118</v>
      </c>
    </row>
    <row r="18" spans="1:8" ht="14.25" x14ac:dyDescent="0.45">
      <c r="B18" t="s">
        <v>122</v>
      </c>
      <c r="C18" t="s">
        <v>120</v>
      </c>
    </row>
    <row r="19" spans="1:8" ht="14.25" x14ac:dyDescent="0.45">
      <c r="B19" t="s">
        <v>122</v>
      </c>
      <c r="C19" t="s">
        <v>121</v>
      </c>
    </row>
    <row r="21" spans="1:8" ht="14.25" x14ac:dyDescent="0.45">
      <c r="B21" t="s">
        <v>125</v>
      </c>
      <c r="C21" t="s">
        <v>126</v>
      </c>
    </row>
    <row r="23" spans="1:8" ht="14.25" x14ac:dyDescent="0.45">
      <c r="B23" t="s">
        <v>72</v>
      </c>
      <c r="C23" t="s">
        <v>123</v>
      </c>
    </row>
    <row r="24" spans="1:8" ht="14.25" x14ac:dyDescent="0.45">
      <c r="C24" t="s">
        <v>73</v>
      </c>
    </row>
    <row r="25" spans="1:8" ht="14.25" x14ac:dyDescent="0.45">
      <c r="A25" s="15"/>
      <c r="C25" t="s">
        <v>74</v>
      </c>
    </row>
    <row r="26" spans="1:8" ht="14.25" x14ac:dyDescent="0.45">
      <c r="A26" s="15"/>
    </row>
    <row r="27" spans="1:8" ht="14.25" x14ac:dyDescent="0.45">
      <c r="A27" s="15" t="s">
        <v>75</v>
      </c>
      <c r="E27" t="s">
        <v>78</v>
      </c>
      <c r="F27" t="s">
        <v>79</v>
      </c>
      <c r="G27" t="s">
        <v>80</v>
      </c>
    </row>
    <row r="28" spans="1:8" ht="14.25" x14ac:dyDescent="0.45">
      <c r="A28" s="15"/>
      <c r="B28" t="s">
        <v>76</v>
      </c>
      <c r="C28" s="12">
        <v>50000</v>
      </c>
      <c r="D28" s="12"/>
      <c r="E28" s="12">
        <f>C28</f>
        <v>50000</v>
      </c>
      <c r="F28" s="12">
        <f>$C$28</f>
        <v>50000</v>
      </c>
      <c r="G28" s="12">
        <f>salary</f>
        <v>50000</v>
      </c>
    </row>
    <row r="29" spans="1:8" ht="14.25" x14ac:dyDescent="0.45">
      <c r="A29" s="15"/>
      <c r="B29" t="s">
        <v>77</v>
      </c>
      <c r="C29" s="14">
        <v>300</v>
      </c>
      <c r="D29" s="14"/>
      <c r="E29" s="14">
        <f>C29</f>
        <v>300</v>
      </c>
      <c r="F29" s="14">
        <f>$C$29</f>
        <v>300</v>
      </c>
      <c r="G29" s="14">
        <f>workdays</f>
        <v>300</v>
      </c>
    </row>
    <row r="30" spans="1:8" ht="14.7" thickBot="1" x14ac:dyDescent="0.5">
      <c r="A30" s="15"/>
      <c r="E30" s="13">
        <f>C28/C29</f>
        <v>166.66666666666666</v>
      </c>
      <c r="F30" s="13">
        <f>$C$28/$C$29</f>
        <v>166.66666666666666</v>
      </c>
      <c r="G30" s="13">
        <f>salary/workdays</f>
        <v>166.66666666666666</v>
      </c>
    </row>
    <row r="31" spans="1:8" ht="14.7" thickTop="1" x14ac:dyDescent="0.45">
      <c r="A31" s="15"/>
    </row>
    <row r="32" spans="1:8" ht="14.25" x14ac:dyDescent="0.45">
      <c r="A32" s="15" t="s">
        <v>81</v>
      </c>
      <c r="E32" t="s">
        <v>87</v>
      </c>
      <c r="F32" t="s">
        <v>78</v>
      </c>
      <c r="G32" t="s">
        <v>86</v>
      </c>
      <c r="H32" t="s">
        <v>124</v>
      </c>
    </row>
    <row r="33" spans="1:8" ht="14.25" x14ac:dyDescent="0.45">
      <c r="A33" t="s">
        <v>88</v>
      </c>
      <c r="B33" t="s">
        <v>82</v>
      </c>
      <c r="C33">
        <v>1</v>
      </c>
      <c r="E33">
        <f>SUM(C33:C36)</f>
        <v>10</v>
      </c>
      <c r="F33">
        <f>SUM(C33,C34,C35,C36)</f>
        <v>10</v>
      </c>
      <c r="G33">
        <f>SUM(year1)</f>
        <v>10</v>
      </c>
      <c r="H33">
        <f>year1</f>
        <v>1</v>
      </c>
    </row>
    <row r="34" spans="1:8" ht="14.25" x14ac:dyDescent="0.45">
      <c r="B34" t="s">
        <v>83</v>
      </c>
      <c r="C34">
        <v>2</v>
      </c>
      <c r="H34">
        <f>year1</f>
        <v>2</v>
      </c>
    </row>
    <row r="35" spans="1:8" ht="14.25" x14ac:dyDescent="0.45">
      <c r="B35" t="s">
        <v>84</v>
      </c>
      <c r="C35">
        <v>3</v>
      </c>
      <c r="H35">
        <f>year1</f>
        <v>3</v>
      </c>
    </row>
    <row r="36" spans="1:8" ht="14.25" x14ac:dyDescent="0.45">
      <c r="B36" t="s">
        <v>85</v>
      </c>
      <c r="C36">
        <v>4</v>
      </c>
      <c r="H36">
        <f>year1</f>
        <v>4</v>
      </c>
    </row>
    <row r="40" spans="1:8" ht="14.25" x14ac:dyDescent="0.45">
      <c r="A40" s="3" t="s">
        <v>89</v>
      </c>
      <c r="B40" s="3"/>
    </row>
    <row r="41" spans="1:8" ht="14.25" x14ac:dyDescent="0.45">
      <c r="A41" s="3"/>
      <c r="B41" s="3" t="s">
        <v>90</v>
      </c>
    </row>
    <row r="42" spans="1:8" ht="14.25" x14ac:dyDescent="0.45">
      <c r="A42" s="3"/>
      <c r="B42" s="3" t="s">
        <v>91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D5" sqref="A5:D9"/>
    </sheetView>
  </sheetViews>
  <sheetFormatPr defaultColWidth="8.77734375" defaultRowHeight="14.4" x14ac:dyDescent="0.3"/>
  <cols>
    <col min="1" max="1" width="13.109375" customWidth="1"/>
    <col min="2" max="2" width="13.44140625" customWidth="1"/>
    <col min="9" max="9" width="12.44140625" customWidth="1"/>
  </cols>
  <sheetData>
    <row r="1" spans="1:12" ht="19.95" thickBot="1" x14ac:dyDescent="0.65">
      <c r="A1" s="2" t="s">
        <v>92</v>
      </c>
    </row>
    <row r="2" spans="1:12" ht="14.7" thickTop="1" x14ac:dyDescent="0.45"/>
    <row r="5" spans="1:12" ht="17.25" thickBot="1" x14ac:dyDescent="0.55000000000000004">
      <c r="A5" s="9" t="s">
        <v>101</v>
      </c>
    </row>
    <row r="6" spans="1:12" ht="14.7" thickTop="1" x14ac:dyDescent="0.45">
      <c r="A6" t="s">
        <v>31</v>
      </c>
      <c r="B6" t="s">
        <v>98</v>
      </c>
      <c r="C6" t="s">
        <v>99</v>
      </c>
      <c r="D6" t="s">
        <v>100</v>
      </c>
      <c r="I6" t="s">
        <v>31</v>
      </c>
      <c r="J6" t="s">
        <v>98</v>
      </c>
      <c r="K6" t="s">
        <v>99</v>
      </c>
      <c r="L6" t="s">
        <v>100</v>
      </c>
    </row>
    <row r="7" spans="1:12" ht="14.25" x14ac:dyDescent="0.45">
      <c r="A7" t="s">
        <v>20</v>
      </c>
      <c r="B7">
        <v>100</v>
      </c>
      <c r="C7">
        <v>0</v>
      </c>
      <c r="D7">
        <f>tSchool[[#This Row],[Students]]+tSchool[[#This Row],[Adds]]</f>
        <v>100</v>
      </c>
      <c r="I7" t="s">
        <v>20</v>
      </c>
      <c r="J7">
        <v>100</v>
      </c>
      <c r="K7">
        <v>0</v>
      </c>
      <c r="L7">
        <f>K7+J7</f>
        <v>100</v>
      </c>
    </row>
    <row r="8" spans="1:12" ht="14.25" x14ac:dyDescent="0.45">
      <c r="A8" t="s">
        <v>103</v>
      </c>
      <c r="B8">
        <v>20</v>
      </c>
      <c r="D8" s="16">
        <f>tSchool[[#This Row],[Students]]+tSchool[[#This Row],[Adds]]</f>
        <v>20</v>
      </c>
      <c r="I8" t="s">
        <v>103</v>
      </c>
      <c r="J8">
        <v>20</v>
      </c>
      <c r="L8">
        <f t="shared" ref="L8:L9" si="0">K8+J8</f>
        <v>20</v>
      </c>
    </row>
    <row r="9" spans="1:12" ht="14.25" x14ac:dyDescent="0.45">
      <c r="A9" t="s">
        <v>104</v>
      </c>
      <c r="B9">
        <v>120</v>
      </c>
      <c r="C9">
        <v>0</v>
      </c>
      <c r="D9" s="16">
        <f>tSchool[[#This Row],[Students]]+tSchool[[#This Row],[Adds]]</f>
        <v>120</v>
      </c>
      <c r="I9" t="s">
        <v>104</v>
      </c>
      <c r="J9">
        <v>120</v>
      </c>
      <c r="L9">
        <f t="shared" si="0"/>
        <v>120</v>
      </c>
    </row>
    <row r="10" spans="1:12" ht="14.25" x14ac:dyDescent="0.45">
      <c r="D10" s="16"/>
    </row>
    <row r="11" spans="1:12" ht="14.25" x14ac:dyDescent="0.45">
      <c r="D11" s="16"/>
    </row>
    <row r="13" spans="1:12" ht="14.25" x14ac:dyDescent="0.45">
      <c r="A13" s="15" t="s">
        <v>93</v>
      </c>
    </row>
    <row r="14" spans="1:12" ht="14.25" x14ac:dyDescent="0.45">
      <c r="A14" t="s">
        <v>94</v>
      </c>
    </row>
    <row r="15" spans="1:12" ht="14.25" x14ac:dyDescent="0.45">
      <c r="A15" t="s">
        <v>95</v>
      </c>
    </row>
    <row r="16" spans="1:12" ht="14.25" x14ac:dyDescent="0.45">
      <c r="A16" t="s">
        <v>96</v>
      </c>
    </row>
    <row r="17" spans="1:2" ht="14.25" x14ac:dyDescent="0.45">
      <c r="A17" t="s">
        <v>97</v>
      </c>
    </row>
    <row r="18" spans="1:2" ht="14.25" x14ac:dyDescent="0.45">
      <c r="A18" t="s">
        <v>102</v>
      </c>
    </row>
    <row r="19" spans="1:2" ht="14.25" x14ac:dyDescent="0.45">
      <c r="A19" t="s">
        <v>106</v>
      </c>
    </row>
    <row r="22" spans="1:2" ht="14.25" x14ac:dyDescent="0.45">
      <c r="A22" s="3" t="s">
        <v>89</v>
      </c>
    </row>
    <row r="23" spans="1:2" ht="14.25" x14ac:dyDescent="0.45">
      <c r="B23" s="3" t="s">
        <v>105</v>
      </c>
    </row>
    <row r="24" spans="1:2" ht="14.25" x14ac:dyDescent="0.45">
      <c r="B24" s="3" t="s">
        <v>127</v>
      </c>
    </row>
  </sheetData>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B13" sqref="B13"/>
    </sheetView>
  </sheetViews>
  <sheetFormatPr defaultColWidth="8.77734375" defaultRowHeight="14.4" x14ac:dyDescent="0.3"/>
  <sheetData>
    <row r="1" spans="1:4" ht="19.95" thickBot="1" x14ac:dyDescent="0.65">
      <c r="A1" s="2" t="s">
        <v>107</v>
      </c>
    </row>
    <row r="2" spans="1:4" ht="14.7" thickTop="1" x14ac:dyDescent="0.45"/>
    <row r="3" spans="1:4" ht="17.25" thickBot="1" x14ac:dyDescent="0.55000000000000004">
      <c r="A3" s="9" t="s">
        <v>101</v>
      </c>
    </row>
    <row r="4" spans="1:4" ht="14.7" thickTop="1" x14ac:dyDescent="0.45">
      <c r="A4" t="s">
        <v>31</v>
      </c>
      <c r="B4" t="s">
        <v>98</v>
      </c>
      <c r="C4" t="s">
        <v>99</v>
      </c>
      <c r="D4" s="5" t="s">
        <v>100</v>
      </c>
    </row>
    <row r="5" spans="1:4" ht="14.25" x14ac:dyDescent="0.45">
      <c r="A5" t="s">
        <v>20</v>
      </c>
      <c r="B5">
        <v>100</v>
      </c>
      <c r="C5">
        <v>0</v>
      </c>
      <c r="D5" s="5">
        <f>tSchool8[[#This Row],[Students]]+tSchool8[[#This Row],[Adds]]</f>
        <v>100</v>
      </c>
    </row>
    <row r="6" spans="1:4" ht="14.25" x14ac:dyDescent="0.45">
      <c r="A6" t="s">
        <v>103</v>
      </c>
      <c r="B6">
        <v>20</v>
      </c>
      <c r="D6" s="17">
        <f>tSchool8[[#This Row],[Students]]+tSchool8[[#This Row],[Adds]]</f>
        <v>20</v>
      </c>
    </row>
    <row r="7" spans="1:4" ht="14.25" x14ac:dyDescent="0.45">
      <c r="A7" t="s">
        <v>104</v>
      </c>
      <c r="B7">
        <v>120</v>
      </c>
      <c r="C7">
        <v>0</v>
      </c>
      <c r="D7" s="17">
        <f>tSchool8[[#This Row],[Students]]+tSchool8[[#This Row],[Adds]]</f>
        <v>120</v>
      </c>
    </row>
    <row r="12" spans="1:4" ht="14.25" x14ac:dyDescent="0.45">
      <c r="A12" t="s">
        <v>128</v>
      </c>
    </row>
    <row r="13" spans="1:4" ht="14.25" x14ac:dyDescent="0.45">
      <c r="B13" s="5" t="s">
        <v>129</v>
      </c>
    </row>
    <row r="15" spans="1:4" ht="14.25" x14ac:dyDescent="0.45">
      <c r="B15" s="18" t="s">
        <v>130</v>
      </c>
    </row>
    <row r="16" spans="1:4" ht="14.7" thickBot="1" x14ac:dyDescent="0.5"/>
    <row r="17" spans="2:2" ht="14.7" thickBot="1" x14ac:dyDescent="0.5">
      <c r="B17" s="19" t="s">
        <v>131</v>
      </c>
    </row>
    <row r="19" spans="2:2" ht="14.25" x14ac:dyDescent="0.45">
      <c r="B19" s="21" t="s">
        <v>132</v>
      </c>
    </row>
    <row r="21" spans="2:2" ht="14.7" thickBot="1" x14ac:dyDescent="0.5">
      <c r="B21" s="22" t="s">
        <v>133</v>
      </c>
    </row>
    <row r="22" spans="2:2" ht="14.7" thickTop="1" x14ac:dyDescent="0.45"/>
    <row r="23" spans="2:2" ht="14.25" x14ac:dyDescent="0.45">
      <c r="B23" s="3" t="s">
        <v>134</v>
      </c>
    </row>
  </sheetData>
  <pageMargins left="0.7" right="0.7" top="0.75" bottom="0.75" header="0.3" footer="0.3"/>
  <tableParts count="1">
    <tablePart r:id="rId1"/>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G6" sqref="G6:H11"/>
    </sheetView>
  </sheetViews>
  <sheetFormatPr defaultColWidth="8.77734375" defaultRowHeight="14.4" x14ac:dyDescent="0.3"/>
  <cols>
    <col min="4" max="4" width="15" customWidth="1"/>
    <col min="5" max="5" width="15.109375" customWidth="1"/>
    <col min="6" max="6" width="13.77734375" customWidth="1"/>
    <col min="7" max="7" width="15.6640625" customWidth="1"/>
    <col min="8" max="8" width="16.77734375" customWidth="1"/>
    <col min="9" max="9" width="14" customWidth="1"/>
    <col min="10" max="10" width="15.77734375" customWidth="1"/>
  </cols>
  <sheetData>
    <row r="1" spans="1:8" ht="19.95" thickBot="1" x14ac:dyDescent="0.65">
      <c r="A1" s="2" t="s">
        <v>9</v>
      </c>
    </row>
    <row r="2" spans="1:8" ht="14.7" thickTop="1" x14ac:dyDescent="0.45"/>
    <row r="3" spans="1:8" ht="14.25" x14ac:dyDescent="0.45">
      <c r="A3" t="s">
        <v>10</v>
      </c>
    </row>
    <row r="5" spans="1:8" ht="17.25" thickBot="1" x14ac:dyDescent="0.55000000000000004">
      <c r="A5" s="9" t="s">
        <v>48</v>
      </c>
      <c r="G5" s="9" t="s">
        <v>35</v>
      </c>
    </row>
    <row r="6" spans="1:8" ht="14.7" thickTop="1" x14ac:dyDescent="0.45">
      <c r="A6" t="s">
        <v>11</v>
      </c>
      <c r="B6" t="s">
        <v>12</v>
      </c>
      <c r="C6" t="s">
        <v>14</v>
      </c>
      <c r="D6" t="s">
        <v>19</v>
      </c>
      <c r="G6" t="s">
        <v>40</v>
      </c>
      <c r="H6" t="s">
        <v>36</v>
      </c>
    </row>
    <row r="7" spans="1:8" ht="14.25" x14ac:dyDescent="0.45">
      <c r="A7" t="s">
        <v>13</v>
      </c>
      <c r="B7">
        <v>10</v>
      </c>
      <c r="C7">
        <v>2000</v>
      </c>
      <c r="D7" s="7" t="str">
        <f>VLOOKUP(A7,lkCollege[],2,FALSE)</f>
        <v>Architecture</v>
      </c>
      <c r="G7" t="s">
        <v>13</v>
      </c>
      <c r="H7" t="s">
        <v>20</v>
      </c>
    </row>
    <row r="8" spans="1:8" ht="14.25" x14ac:dyDescent="0.45">
      <c r="A8" t="s">
        <v>13</v>
      </c>
      <c r="B8">
        <v>15</v>
      </c>
      <c r="C8">
        <v>2001</v>
      </c>
      <c r="D8" s="7" t="str">
        <f>VLOOKUP(A8,lkCollege[],2,FALSE)</f>
        <v>Architecture</v>
      </c>
      <c r="G8" t="s">
        <v>15</v>
      </c>
      <c r="H8" t="s">
        <v>21</v>
      </c>
    </row>
    <row r="9" spans="1:8" ht="14.25" x14ac:dyDescent="0.45">
      <c r="A9" t="s">
        <v>13</v>
      </c>
      <c r="B9">
        <v>20</v>
      </c>
      <c r="C9">
        <v>2002</v>
      </c>
      <c r="D9" s="7" t="str">
        <f>VLOOKUP(A9,lkCollege[],2,FALSE)</f>
        <v>Architecture</v>
      </c>
      <c r="G9" t="s">
        <v>16</v>
      </c>
      <c r="H9" t="s">
        <v>21</v>
      </c>
    </row>
    <row r="10" spans="1:8" ht="14.25" x14ac:dyDescent="0.45">
      <c r="A10" t="s">
        <v>15</v>
      </c>
      <c r="B10">
        <v>10</v>
      </c>
      <c r="C10">
        <v>2000</v>
      </c>
      <c r="D10" s="7" t="str">
        <f>VLOOKUP(A10,lkCollege[],2,FALSE)</f>
        <v>Business</v>
      </c>
      <c r="G10" t="s">
        <v>17</v>
      </c>
      <c r="H10" t="s">
        <v>22</v>
      </c>
    </row>
    <row r="11" spans="1:8" ht="14.25" x14ac:dyDescent="0.45">
      <c r="A11" t="s">
        <v>16</v>
      </c>
      <c r="B11">
        <v>15</v>
      </c>
      <c r="C11">
        <v>2001</v>
      </c>
      <c r="D11" s="7" t="str">
        <f>VLOOKUP(A11,lkCollege[],2,FALSE)</f>
        <v>Business</v>
      </c>
      <c r="G11" t="s">
        <v>18</v>
      </c>
      <c r="H11" t="s">
        <v>22</v>
      </c>
    </row>
    <row r="12" spans="1:8" ht="14.25" x14ac:dyDescent="0.45">
      <c r="A12" t="s">
        <v>16</v>
      </c>
      <c r="B12">
        <v>40</v>
      </c>
      <c r="C12">
        <v>2002</v>
      </c>
      <c r="D12" s="7" t="str">
        <f>VLOOKUP(A12,lkCollege[],2,FALSE)</f>
        <v>Business</v>
      </c>
    </row>
    <row r="13" spans="1:8" ht="14.25" x14ac:dyDescent="0.45">
      <c r="A13" t="s">
        <v>17</v>
      </c>
      <c r="B13">
        <v>20</v>
      </c>
      <c r="C13">
        <v>2000</v>
      </c>
      <c r="D13" s="7" t="str">
        <f>VLOOKUP(A13,lkCollege[],2,FALSE)</f>
        <v>Marketing</v>
      </c>
    </row>
    <row r="14" spans="1:8" ht="14.25" x14ac:dyDescent="0.45">
      <c r="A14" t="s">
        <v>17</v>
      </c>
      <c r="B14">
        <v>3</v>
      </c>
      <c r="C14">
        <v>2001</v>
      </c>
      <c r="D14" s="7" t="str">
        <f>VLOOKUP(A14,lkCollege[],2,FALSE)</f>
        <v>Marketing</v>
      </c>
    </row>
    <row r="15" spans="1:8" ht="14.25" x14ac:dyDescent="0.45">
      <c r="A15" t="s">
        <v>18</v>
      </c>
      <c r="B15">
        <v>1</v>
      </c>
      <c r="C15">
        <v>2000</v>
      </c>
      <c r="D15" s="7" t="str">
        <f>VLOOKUP(A15,lkCollege[],2,FALSE)</f>
        <v>Marketing</v>
      </c>
    </row>
    <row r="16" spans="1:8" ht="14.25" x14ac:dyDescent="0.45">
      <c r="A16" t="s">
        <v>18</v>
      </c>
      <c r="B16">
        <v>4</v>
      </c>
      <c r="C16">
        <v>2001</v>
      </c>
      <c r="D16" s="7" t="str">
        <f>VLOOKUP(A16,lkCollege[],2,FALSE)</f>
        <v>Marketing</v>
      </c>
    </row>
    <row r="17" spans="1:10" ht="14.25" x14ac:dyDescent="0.45">
      <c r="A17" t="s">
        <v>18</v>
      </c>
      <c r="B17">
        <v>10</v>
      </c>
      <c r="C17">
        <v>2002</v>
      </c>
      <c r="D17" s="7" t="str">
        <f>VLOOKUP(A17,lkCollege[],2,FALSE)</f>
        <v>Marketing</v>
      </c>
    </row>
    <row r="20" spans="1:10" ht="17.25" thickBot="1" x14ac:dyDescent="0.55000000000000004">
      <c r="A20" s="9" t="s">
        <v>47</v>
      </c>
      <c r="G20" s="9" t="s">
        <v>32</v>
      </c>
    </row>
    <row r="21" spans="1:10" ht="14.7" thickTop="1" x14ac:dyDescent="0.45">
      <c r="A21" t="s">
        <v>28</v>
      </c>
      <c r="B21" t="s">
        <v>30</v>
      </c>
      <c r="C21" t="s">
        <v>41</v>
      </c>
      <c r="D21" s="6" t="s">
        <v>46</v>
      </c>
      <c r="E21" s="6" t="s">
        <v>29</v>
      </c>
      <c r="G21" t="s">
        <v>28</v>
      </c>
      <c r="H21" t="s">
        <v>36</v>
      </c>
      <c r="I21" t="s">
        <v>33</v>
      </c>
      <c r="J21" s="5" t="s">
        <v>34</v>
      </c>
    </row>
    <row r="22" spans="1:10" ht="14.25" x14ac:dyDescent="0.45">
      <c r="A22" t="s">
        <v>25</v>
      </c>
      <c r="B22">
        <v>123</v>
      </c>
      <c r="C22" t="s">
        <v>42</v>
      </c>
      <c r="D22" s="5" t="str">
        <f>VLOOKUP(A22,lkCode[],2,FALSE)</f>
        <v>Bach. of Arch</v>
      </c>
      <c r="E22" s="5" t="str">
        <f>VLOOKUP(A22,lkCode[],4,FALSE)</f>
        <v>Architecture</v>
      </c>
      <c r="G22" t="s">
        <v>25</v>
      </c>
      <c r="H22" t="s">
        <v>39</v>
      </c>
      <c r="I22" t="s">
        <v>13</v>
      </c>
      <c r="J22" s="5" t="str">
        <f>VLOOKUP(lkCode[[#This Row],[CollegeCode]], lkCollege[],2,FALSE)</f>
        <v>Architecture</v>
      </c>
    </row>
    <row r="23" spans="1:10" ht="14.25" x14ac:dyDescent="0.45">
      <c r="A23" t="s">
        <v>25</v>
      </c>
      <c r="B23">
        <v>124</v>
      </c>
      <c r="C23" t="s">
        <v>43</v>
      </c>
      <c r="D23" s="5" t="str">
        <f>VLOOKUP(A23,lkCode[],2,FALSE)</f>
        <v>Bach. of Arch</v>
      </c>
      <c r="E23" s="5" t="str">
        <f>VLOOKUP(A23,lkCode[],4,FALSE)</f>
        <v>Architecture</v>
      </c>
      <c r="G23" t="s">
        <v>26</v>
      </c>
      <c r="H23" t="s">
        <v>37</v>
      </c>
      <c r="I23" t="s">
        <v>13</v>
      </c>
      <c r="J23" s="5" t="str">
        <f>VLOOKUP(lkCode[[#This Row],[CollegeCode]], lkCollege[],2,FALSE)</f>
        <v>Architecture</v>
      </c>
    </row>
    <row r="24" spans="1:10" ht="14.25" x14ac:dyDescent="0.45">
      <c r="A24" t="s">
        <v>26</v>
      </c>
      <c r="B24">
        <v>125</v>
      </c>
      <c r="C24" t="s">
        <v>44</v>
      </c>
      <c r="D24" s="5" t="str">
        <f>VLOOKUP(A24,lkCode[],2,FALSE)</f>
        <v>Masters of Arch</v>
      </c>
      <c r="E24" s="5" t="str">
        <f>VLOOKUP(A24,lkCode[],4,FALSE)</f>
        <v>Architecture</v>
      </c>
      <c r="G24" t="s">
        <v>27</v>
      </c>
      <c r="H24" t="s">
        <v>38</v>
      </c>
      <c r="I24" t="s">
        <v>13</v>
      </c>
      <c r="J24" s="5" t="str">
        <f>VLOOKUP(lkCode[[#This Row],[CollegeCode]], lkCollege[],2,FALSE)</f>
        <v>Architecture</v>
      </c>
    </row>
    <row r="25" spans="1:10" ht="14.25" x14ac:dyDescent="0.45">
      <c r="A25" t="s">
        <v>27</v>
      </c>
      <c r="B25">
        <v>126</v>
      </c>
      <c r="C25" t="s">
        <v>45</v>
      </c>
      <c r="D25" s="5" t="str">
        <f>VLOOKUP(A25,lkCode[],2,FALSE)</f>
        <v>Assoc. of Arch</v>
      </c>
      <c r="E25" s="5" t="str">
        <f>VLOOKUP(A25,lkCode[],4,FALSE)</f>
        <v>Architecture</v>
      </c>
    </row>
    <row r="28" spans="1:10" ht="14.25" x14ac:dyDescent="0.45">
      <c r="A28" s="4" t="s">
        <v>23</v>
      </c>
    </row>
    <row r="29" spans="1:10" ht="14.25" x14ac:dyDescent="0.45">
      <c r="A29" s="3" t="s">
        <v>50</v>
      </c>
    </row>
    <row r="31" spans="1:10" ht="14.25" x14ac:dyDescent="0.45">
      <c r="A31" s="3" t="s">
        <v>49</v>
      </c>
    </row>
    <row r="32" spans="1:10" ht="14.25" x14ac:dyDescent="0.45">
      <c r="B32" s="10" t="s">
        <v>51</v>
      </c>
    </row>
    <row r="34" spans="1:7" ht="14.25" x14ac:dyDescent="0.45">
      <c r="A34" s="3" t="s">
        <v>24</v>
      </c>
    </row>
    <row r="35" spans="1:7" ht="14.25" x14ac:dyDescent="0.45">
      <c r="B35" s="10" t="s">
        <v>52</v>
      </c>
    </row>
    <row r="36" spans="1:7" ht="14.25" x14ac:dyDescent="0.45">
      <c r="B36" t="s">
        <v>28</v>
      </c>
      <c r="C36" t="s">
        <v>30</v>
      </c>
      <c r="D36" t="s">
        <v>41</v>
      </c>
      <c r="E36" s="6" t="s">
        <v>46</v>
      </c>
      <c r="F36" s="6" t="s">
        <v>29</v>
      </c>
    </row>
    <row r="37" spans="1:7" ht="14.25" x14ac:dyDescent="0.45">
      <c r="B37" t="s">
        <v>25</v>
      </c>
      <c r="C37">
        <v>123</v>
      </c>
      <c r="D37" t="s">
        <v>42</v>
      </c>
      <c r="E37" s="8" t="str">
        <f>VLOOKUP(B37,lkCode[],2,FALSE)</f>
        <v>Bach. of Arch</v>
      </c>
      <c r="F37" s="8" t="str">
        <f>VLOOKUP(B37,lkCode[],4,FALSE)</f>
        <v>Architecture</v>
      </c>
      <c r="G37" s="10" t="s">
        <v>53</v>
      </c>
    </row>
    <row r="38" spans="1:7" ht="14.25" x14ac:dyDescent="0.45">
      <c r="B38" t="s">
        <v>25</v>
      </c>
      <c r="C38">
        <v>124</v>
      </c>
      <c r="D38" t="s">
        <v>43</v>
      </c>
      <c r="E38" s="5" t="s">
        <v>39</v>
      </c>
      <c r="F38" s="5" t="s">
        <v>20</v>
      </c>
      <c r="G38" s="10" t="s">
        <v>54</v>
      </c>
    </row>
    <row r="39" spans="1:7" ht="14.25" x14ac:dyDescent="0.45">
      <c r="B39" t="s">
        <v>26</v>
      </c>
      <c r="C39">
        <v>125</v>
      </c>
      <c r="D39" t="s">
        <v>44</v>
      </c>
      <c r="E39" s="5" t="s">
        <v>37</v>
      </c>
      <c r="F39" s="5" t="s">
        <v>20</v>
      </c>
      <c r="G39" s="10" t="s">
        <v>55</v>
      </c>
    </row>
    <row r="40" spans="1:7" ht="14.25" x14ac:dyDescent="0.45">
      <c r="B40" t="s">
        <v>27</v>
      </c>
      <c r="C40">
        <v>126</v>
      </c>
      <c r="D40" t="s">
        <v>45</v>
      </c>
      <c r="E40" s="5" t="s">
        <v>38</v>
      </c>
      <c r="F40" s="5" t="s">
        <v>20</v>
      </c>
    </row>
  </sheetData>
  <pageMargins left="0.7" right="0.7" top="0.75" bottom="0.75" header="0.3" footer="0.3"/>
  <pageSetup orientation="portrait"/>
  <tableParts count="5">
    <tablePart r:id="rId1"/>
    <tablePart r:id="rId2"/>
    <tablePart r:id="rId3"/>
    <tablePart r:id="rId4"/>
    <tablePart r:id="rId5"/>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G11" sqref="G11"/>
    </sheetView>
  </sheetViews>
  <sheetFormatPr defaultColWidth="8.77734375" defaultRowHeight="14.4" x14ac:dyDescent="0.3"/>
  <cols>
    <col min="6" max="6" width="18.44140625" customWidth="1"/>
  </cols>
  <sheetData>
    <row r="1" spans="1:7" ht="19.95" thickBot="1" x14ac:dyDescent="0.65">
      <c r="A1" s="2" t="s">
        <v>135</v>
      </c>
    </row>
    <row r="2" spans="1:7" ht="14.7" thickTop="1" x14ac:dyDescent="0.45"/>
    <row r="3" spans="1:7" ht="14.25" x14ac:dyDescent="0.45">
      <c r="A3" t="s">
        <v>136</v>
      </c>
    </row>
    <row r="5" spans="1:7" ht="14.25" x14ac:dyDescent="0.45">
      <c r="A5" t="s">
        <v>137</v>
      </c>
      <c r="F5" t="s">
        <v>138</v>
      </c>
    </row>
    <row r="6" spans="1:7" ht="14.7" thickBot="1" x14ac:dyDescent="0.5"/>
    <row r="7" spans="1:7" ht="14.7" thickBot="1" x14ac:dyDescent="0.5">
      <c r="A7" t="s">
        <v>139</v>
      </c>
      <c r="C7">
        <f>C8*C9+C8</f>
        <v>1295.7</v>
      </c>
      <c r="F7" t="s">
        <v>141</v>
      </c>
      <c r="G7" s="24">
        <v>0.05</v>
      </c>
    </row>
    <row r="8" spans="1:7" ht="14.25" x14ac:dyDescent="0.45">
      <c r="A8" t="s">
        <v>140</v>
      </c>
      <c r="C8">
        <v>1234</v>
      </c>
    </row>
    <row r="9" spans="1:7" ht="14.25" x14ac:dyDescent="0.45">
      <c r="A9" t="s">
        <v>141</v>
      </c>
      <c r="C9" s="23">
        <v>0.05</v>
      </c>
      <c r="F9" t="s">
        <v>140</v>
      </c>
      <c r="G9">
        <v>1234</v>
      </c>
    </row>
    <row r="10" spans="1:7" ht="14.25" x14ac:dyDescent="0.45">
      <c r="F10" t="s">
        <v>139</v>
      </c>
      <c r="G10" s="5">
        <f>G9*growth+G9</f>
        <v>1295.7</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14" sqref="D14"/>
    </sheetView>
  </sheetViews>
  <sheetFormatPr defaultColWidth="8.77734375" defaultRowHeight="14.4" x14ac:dyDescent="0.3"/>
  <cols>
    <col min="1" max="1" width="12.6640625" customWidth="1"/>
  </cols>
  <sheetData>
    <row r="1" spans="1:4" ht="17.25" thickBot="1" x14ac:dyDescent="0.55000000000000004">
      <c r="A1" s="9" t="s">
        <v>142</v>
      </c>
    </row>
    <row r="2" spans="1:4" ht="17.7" thickTop="1" thickBot="1" x14ac:dyDescent="0.55000000000000004">
      <c r="A2" s="9"/>
    </row>
    <row r="3" spans="1:4" s="20" customFormat="1" ht="14.7" thickTop="1" x14ac:dyDescent="0.45">
      <c r="A3" s="20" t="s">
        <v>31</v>
      </c>
      <c r="B3" s="20" t="s">
        <v>98</v>
      </c>
      <c r="C3" s="20" t="s">
        <v>99</v>
      </c>
      <c r="D3" s="20" t="s">
        <v>100</v>
      </c>
    </row>
    <row r="4" spans="1:4" ht="14.25" x14ac:dyDescent="0.45">
      <c r="A4" t="s">
        <v>20</v>
      </c>
      <c r="B4">
        <v>100</v>
      </c>
      <c r="C4">
        <v>0</v>
      </c>
      <c r="D4">
        <f>tSchool9[[#This Row],[Students]]+tSchool9[[#This Row],[Adds]]</f>
        <v>100</v>
      </c>
    </row>
    <row r="5" spans="1:4" ht="14.25" x14ac:dyDescent="0.45">
      <c r="A5" t="s">
        <v>103</v>
      </c>
      <c r="B5">
        <v>20</v>
      </c>
      <c r="C5">
        <v>0</v>
      </c>
      <c r="D5" s="16">
        <f>tSchool9[[#This Row],[Students]]+tSchool9[[#This Row],[Adds]]</f>
        <v>20</v>
      </c>
    </row>
    <row r="6" spans="1:4" ht="14.25" x14ac:dyDescent="0.45">
      <c r="A6" t="s">
        <v>104</v>
      </c>
      <c r="B6">
        <v>120</v>
      </c>
      <c r="C6">
        <v>0</v>
      </c>
      <c r="D6" s="16">
        <f>tSchool9[[#This Row],[Students]]+tSchool9[[#This Row],[Adds]]</f>
        <v>120</v>
      </c>
    </row>
  </sheetData>
  <conditionalFormatting sqref="B1:D1048576">
    <cfRule type="cellIs" dxfId="2" priority="1" operator="notBetween">
      <formula>0</formula>
      <formula>1000</formula>
    </cfRule>
  </conditionalFormatting>
  <pageMargins left="0.7" right="0.7" top="0.75" bottom="0.75" header="0.3" footer="0.3"/>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Overview</vt:lpstr>
      <vt:lpstr>Auditing</vt:lpstr>
      <vt:lpstr>Named References</vt:lpstr>
      <vt:lpstr>Data Tables</vt:lpstr>
      <vt:lpstr>Sematic Formatting</vt:lpstr>
      <vt:lpstr>vLookup</vt:lpstr>
      <vt:lpstr>Block Structuring</vt:lpstr>
      <vt:lpstr>Conditional Formatting</vt:lpstr>
      <vt:lpstr>growth</vt:lpstr>
      <vt:lpstr>salary</vt:lpstr>
      <vt:lpstr>workdays</vt:lpstr>
      <vt:lpstr>year1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Garrett, Nathan</dc:creator>
  <cp:lastModifiedBy>Sutee</cp:lastModifiedBy>
  <dcterms:created xsi:type="dcterms:W3CDTF">2014-11-14T19:33:12Z</dcterms:created>
  <dcterms:modified xsi:type="dcterms:W3CDTF">2014-12-31T17:27:51Z</dcterms:modified>
</cp:coreProperties>
</file>